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prognoza długu" sheetId="1" r:id="rId1"/>
  </sheets>
  <definedNames>
    <definedName name="_xlnm.Print_Titles" localSheetId="0">'prognoza długu'!$1:$2</definedName>
  </definedNames>
  <calcPr fullCalcOnLoad="1"/>
</workbook>
</file>

<file path=xl/sharedStrings.xml><?xml version="1.0" encoding="utf-8"?>
<sst xmlns="http://schemas.openxmlformats.org/spreadsheetml/2006/main" count="101" uniqueCount="72">
  <si>
    <t>w tym:</t>
  </si>
  <si>
    <t>2010 r.</t>
  </si>
  <si>
    <t>L.p.</t>
  </si>
  <si>
    <t>Wyszczególnienie</t>
  </si>
  <si>
    <t>Przewidywane wykonanie na 31.12</t>
  </si>
  <si>
    <t>A. Dochody</t>
  </si>
  <si>
    <t>z tego</t>
  </si>
  <si>
    <t>A.1. Dochody bieżące</t>
  </si>
  <si>
    <r>
      <t>- dochody własne</t>
    </r>
    <r>
      <rPr>
        <vertAlign val="superscript"/>
        <sz val="10"/>
        <rFont val="Arial CE"/>
        <family val="2"/>
      </rPr>
      <t>2)</t>
    </r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</si>
  <si>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</si>
  <si>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</si>
  <si>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</si>
  <si>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</si>
  <si>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</si>
  <si>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</si>
  <si>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</si>
  <si>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</si>
  <si>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</si>
  <si>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</si>
  <si>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</si>
  <si>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</si>
  <si>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</si>
  <si>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</si>
  <si>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</si>
  <si>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</si>
  <si>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</si>
  <si>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</si>
  <si>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</si>
  <si>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</si>
  <si>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</si>
  <si>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</si>
  <si>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</si>
  <si>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</si>
  <si>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</si>
  <si>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</si>
  <si>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</si>
  <si>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</si>
  <si>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</si>
  <si>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</si>
  <si>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</si>
  <si>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</si>
  <si>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</si>
  <si>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</si>
  <si>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</si>
  <si>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</si>
  <si>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</si>
  <si>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</si>
  <si>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</si>
  <si>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</si>
  <si>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</si>
  <si>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</si>
  <si>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</si>
  <si>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</si>
  <si>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</si>
  <si>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</si>
  <si>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</si>
  <si>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</si>
  <si>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</si>
  <si>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</si>
  <si>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</si>
  <si>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</si>
  <si>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</si>
  <si>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</si>
  <si>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</si>
  <si>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</si>
  <si>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</si>
  <si>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2006 r.</t>
  </si>
  <si>
    <t>2007 r.</t>
  </si>
  <si>
    <t>803.905,00</t>
  </si>
  <si>
    <r>
      <t>2011 r.</t>
    </r>
    <r>
      <rPr>
        <vertAlign val="superscript"/>
        <sz val="10"/>
        <rFont val="Arial CE"/>
        <family val="2"/>
      </rPr>
      <t>1)</t>
    </r>
  </si>
  <si>
    <r>
      <t>2012 r.</t>
    </r>
    <r>
      <rPr>
        <vertAlign val="superscript"/>
        <sz val="10"/>
        <rFont val="Arial CE"/>
        <family val="2"/>
      </rPr>
      <t>1)</t>
    </r>
  </si>
  <si>
    <t>Umorzenie pożyczki przez WFOŚ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</si>
</sst>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_ ;\-#,##0.00\ "/>
    <numFmt numFmtId="173" formatCode="_-* #,##0.0\ &quot;zł&quot;_-;\-* #,##0.0\ &quot;zł&quot;_-;_-* &quot;-&quot;??\ &quot;zł&quot;_-;_-@_-"/>
    <numFmt numFmtId="174" formatCode="_-* #,##0.000\ &quot;zł&quot;_-;\-* #,##0.000\ &quot;zł&quot;_-;_-* &quot;-&quot;??\ &quot;zł&quot;_-;_-@_-"/>
    <numFmt numFmtId="175" formatCode="_-* #,##0.0000\ &quot;zł&quot;_-;\-* #,##0.0000\ &quot;zł&quot;_-;_-* &quot;-&quot;??\ &quot;zł&quot;_-;_-@_-"/>
    <numFmt numFmtId="176" formatCode="_-* #,##0.00000\ &quot;zł&quot;_-;\-* #,##0.00000\ &quot;zł&quot;_-;_-* &quot;-&quot;??\ &quot;zł&quot;_-;_-@_-"/>
  </numFmts>
  <fonts count="2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vertAlign val="superscript"/>
      <sz val="10"/>
      <name val="Arial CE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52" applyBorder="1" applyAlignment="1">
      <alignment horizontal="center" vertical="center" wrapText="1"/>
      <protection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1" fillId="0" borderId="10" xfId="52" applyFont="1" applyBorder="1" applyAlignment="1">
      <alignment vertical="center" wrapText="1"/>
      <protection/>
    </xf>
    <xf numFmtId="4" fontId="1" fillId="0" borderId="10" xfId="52" applyNumberFormat="1" applyFont="1" applyBorder="1">
      <alignment/>
      <protection/>
    </xf>
    <xf numFmtId="4" fontId="1" fillId="0" borderId="10" xfId="52" applyNumberFormat="1" applyFont="1" applyBorder="1" applyAlignment="1">
      <alignment horizontal="right"/>
      <protection/>
    </xf>
    <xf numFmtId="3" fontId="1" fillId="0" borderId="10" xfId="52" applyNumberFormat="1" applyFont="1" applyBorder="1">
      <alignment/>
      <protection/>
    </xf>
    <xf numFmtId="0" fontId="1" fillId="0" borderId="0" xfId="52" applyFont="1">
      <alignment/>
      <protection/>
    </xf>
    <xf numFmtId="0" fontId="0" fillId="0" borderId="10" xfId="52" applyBorder="1" applyAlignment="1">
      <alignment horizontal="center"/>
      <protection/>
    </xf>
    <xf numFmtId="0" fontId="0" fillId="0" borderId="10" xfId="52" applyBorder="1" applyAlignment="1">
      <alignment vertical="center" wrapText="1"/>
      <protection/>
    </xf>
    <xf numFmtId="4" fontId="0" fillId="0" borderId="10" xfId="52" applyNumberFormat="1" applyBorder="1">
      <alignment/>
      <protection/>
    </xf>
    <xf numFmtId="4" fontId="0" fillId="0" borderId="10" xfId="52" applyNumberFormat="1" applyBorder="1" applyAlignment="1">
      <alignment horizontal="right"/>
      <protection/>
    </xf>
    <xf numFmtId="3" fontId="0" fillId="0" borderId="10" xfId="52" applyNumberFormat="1" applyBorder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 vertical="center" wrapText="1"/>
      <protection/>
    </xf>
    <xf numFmtId="4" fontId="6" fillId="0" borderId="10" xfId="52" applyNumberFormat="1" applyFont="1" applyBorder="1">
      <alignment/>
      <protection/>
    </xf>
    <xf numFmtId="4" fontId="6" fillId="0" borderId="10" xfId="52" applyNumberFormat="1" applyFont="1" applyBorder="1" applyAlignment="1">
      <alignment horizontal="right"/>
      <protection/>
    </xf>
    <xf numFmtId="3" fontId="6" fillId="0" borderId="10" xfId="52" applyNumberFormat="1" applyFont="1" applyBorder="1">
      <alignment/>
      <protection/>
    </xf>
    <xf numFmtId="0" fontId="6" fillId="0" borderId="0" xfId="52" applyFont="1">
      <alignment/>
      <protection/>
    </xf>
    <xf numFmtId="0" fontId="0" fillId="0" borderId="10" xfId="52" applyBorder="1" applyAlignment="1" quotePrefix="1">
      <alignment vertical="center" wrapText="1"/>
      <protection/>
    </xf>
    <xf numFmtId="4" fontId="0" fillId="0" borderId="10" xfId="52" applyNumberFormat="1" applyBorder="1" applyProtection="1">
      <alignment/>
      <protection locked="0"/>
    </xf>
    <xf numFmtId="4" fontId="0" fillId="0" borderId="10" xfId="52" applyNumberFormat="1" applyBorder="1" applyAlignment="1" applyProtection="1">
      <alignment horizontal="right"/>
      <protection locked="0"/>
    </xf>
    <xf numFmtId="3" fontId="0" fillId="0" borderId="10" xfId="52" applyNumberFormat="1" applyBorder="1" applyProtection="1">
      <alignment/>
      <protection locked="0"/>
    </xf>
    <xf numFmtId="3" fontId="6" fillId="0" borderId="10" xfId="52" applyNumberFormat="1" applyFont="1" applyBorder="1" applyAlignment="1" applyProtection="1">
      <alignment horizontal="right"/>
      <protection locked="0"/>
    </xf>
    <xf numFmtId="3" fontId="6" fillId="0" borderId="10" xfId="52" applyNumberFormat="1" applyFont="1" applyBorder="1" applyProtection="1">
      <alignment/>
      <protection locked="0"/>
    </xf>
    <xf numFmtId="4" fontId="6" fillId="0" borderId="10" xfId="52" applyNumberFormat="1" applyFont="1" applyBorder="1" applyProtection="1">
      <alignment/>
      <protection locked="0"/>
    </xf>
    <xf numFmtId="4" fontId="6" fillId="0" borderId="10" xfId="52" applyNumberFormat="1" applyFont="1" applyBorder="1" applyAlignment="1" applyProtection="1">
      <alignment horizontal="right"/>
      <protection locked="0"/>
    </xf>
    <xf numFmtId="0" fontId="1" fillId="0" borderId="10" xfId="52" applyFont="1" applyBorder="1" applyAlignment="1">
      <alignment vertical="center" wrapText="1"/>
      <protection/>
    </xf>
    <xf numFmtId="0" fontId="0" fillId="0" borderId="10" xfId="52" applyBorder="1">
      <alignment/>
      <protection/>
    </xf>
    <xf numFmtId="3" fontId="0" fillId="0" borderId="10" xfId="52" applyNumberForma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0" fillId="0" borderId="0" xfId="52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5" fillId="0" borderId="0" xfId="52" applyFont="1" applyAlignment="1">
      <alignment wrapText="1"/>
      <protection/>
    </xf>
    <xf numFmtId="0" fontId="0" fillId="0" borderId="0" xfId="52" applyAlignment="1">
      <alignment wrapText="1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 wrapText="1"/>
      <protection/>
    </xf>
    <xf numFmtId="0" fontId="0" fillId="0" borderId="12" xfId="52" applyBorder="1" applyAlignment="1">
      <alignment horizontal="center" vertical="center" wrapText="1"/>
      <protection/>
    </xf>
    <xf numFmtId="0" fontId="0" fillId="0" borderId="13" xfId="52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aczniki na 2009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showZeros="0" tabSelected="1" zoomScalePageLayoutView="0" workbookViewId="0" topLeftCell="A88">
      <selection activeCell="G93" sqref="G93"/>
    </sheetView>
  </sheetViews>
  <sheetFormatPr defaultColWidth="9.00390625" defaultRowHeight="12.75"/>
  <cols>
    <col min="1" max="1" width="4.00390625" style="35" customWidth="1"/>
    <col min="2" max="2" width="43.125" style="2" customWidth="1"/>
    <col min="3" max="3" width="13.625" style="2" customWidth="1"/>
    <col min="4" max="4" width="12.75390625" style="2" customWidth="1"/>
    <col min="5" max="5" width="12.75390625" style="33" customWidth="1"/>
    <col min="6" max="6" width="13.375" style="2" bestFit="1" customWidth="1"/>
    <col min="7" max="7" width="11.375" style="2" customWidth="1"/>
    <col min="8" max="9" width="11.625" style="2" customWidth="1"/>
    <col min="10" max="16384" width="9.125" style="2" customWidth="1"/>
  </cols>
  <sheetData>
    <row r="1" spans="1:9" ht="12.75" customHeight="1">
      <c r="A1" s="38" t="s">
        <v>2</v>
      </c>
      <c r="B1" s="38" t="s">
        <v>3</v>
      </c>
      <c r="C1" s="39"/>
      <c r="D1" s="40"/>
      <c r="E1" s="41" t="s">
        <v>4</v>
      </c>
      <c r="F1" s="39"/>
      <c r="G1" s="39"/>
      <c r="H1" s="39"/>
      <c r="I1" s="40"/>
    </row>
    <row r="2" spans="1:9" ht="14.25">
      <c r="A2" s="38"/>
      <c r="B2" s="38"/>
      <c r="C2" s="1" t="s">
        <v>66</v>
      </c>
      <c r="D2" s="1" t="s">
        <v>67</v>
      </c>
      <c r="E2" s="1">
        <v>2008</v>
      </c>
      <c r="F2" s="1">
        <v>2009</v>
      </c>
      <c r="G2" s="1" t="s">
        <v>1</v>
      </c>
      <c r="H2" s="1" t="s">
        <v>69</v>
      </c>
      <c r="I2" s="1" t="s">
        <v>70</v>
      </c>
    </row>
    <row r="3" spans="1:9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s="9" customFormat="1" ht="12.75">
      <c r="A4" s="4">
        <v>1</v>
      </c>
      <c r="B4" s="5" t="s">
        <v>5</v>
      </c>
      <c r="C4" s="6">
        <f>C6+C11</f>
        <v>26275407.61</v>
      </c>
      <c r="D4" s="6">
        <v>27179670.75</v>
      </c>
      <c r="E4" s="7">
        <v>29929765</v>
      </c>
      <c r="F4" s="8">
        <v>29667859</v>
      </c>
      <c r="G4" s="8">
        <f>G6+G11</f>
        <v>29777494</v>
      </c>
      <c r="H4" s="8">
        <v>31700494</v>
      </c>
      <c r="I4" s="8">
        <f>I6+I11</f>
        <v>31700494</v>
      </c>
    </row>
    <row r="5" spans="1:9" ht="12.75">
      <c r="A5" s="10"/>
      <c r="B5" s="11" t="s">
        <v>6</v>
      </c>
      <c r="C5" s="12"/>
      <c r="D5" s="12"/>
      <c r="E5" s="13"/>
      <c r="F5" s="14"/>
      <c r="G5" s="14"/>
      <c r="H5" s="14"/>
      <c r="I5" s="14"/>
    </row>
    <row r="6" spans="1:9" s="20" customFormat="1" ht="12.75">
      <c r="A6" s="15">
        <v>2</v>
      </c>
      <c r="B6" s="16" t="s">
        <v>7</v>
      </c>
      <c r="C6" s="17">
        <f>SUM(C8:C10)</f>
        <v>26063158.61</v>
      </c>
      <c r="D6" s="17">
        <v>27043658.55</v>
      </c>
      <c r="E6" s="18">
        <v>29684765</v>
      </c>
      <c r="F6" s="19">
        <v>29522859</v>
      </c>
      <c r="G6" s="19">
        <f>SUM(G8:G10)</f>
        <v>29557494</v>
      </c>
      <c r="H6" s="19">
        <v>31430494</v>
      </c>
      <c r="I6" s="19">
        <f>SUM(I8:I10)</f>
        <v>31500494</v>
      </c>
    </row>
    <row r="7" spans="1:9" ht="12.75">
      <c r="A7" s="10"/>
      <c r="B7" s="11" t="s">
        <v>6</v>
      </c>
      <c r="C7" s="12"/>
      <c r="D7" s="12"/>
      <c r="E7" s="13"/>
      <c r="F7" s="14"/>
      <c r="G7" s="14"/>
      <c r="H7" s="14"/>
      <c r="I7" s="14"/>
    </row>
    <row r="8" spans="1:9" ht="14.25">
      <c r="A8" s="10">
        <v>3</v>
      </c>
      <c r="B8" s="21" t="s">
        <v>8</v>
      </c>
      <c r="C8" s="22">
        <v>17273129.04</v>
      </c>
      <c r="D8" s="22">
        <v>18144178.64</v>
      </c>
      <c r="E8" s="23">
        <v>19383571</v>
      </c>
      <c r="F8" s="24">
        <v>18662601</v>
      </c>
      <c r="G8" s="24">
        <v>20297494</v>
      </c>
      <c r="H8" s="24">
        <v>21930494</v>
      </c>
      <c r="I8" s="24">
        <v>21930494</v>
      </c>
    </row>
    <row r="9" spans="1:9" ht="12.75">
      <c r="A9" s="10">
        <v>4</v>
      </c>
      <c r="B9" s="21" t="s">
        <v>9</v>
      </c>
      <c r="C9" s="22">
        <v>8141658</v>
      </c>
      <c r="D9" s="22">
        <v>8078207</v>
      </c>
      <c r="E9" s="23">
        <v>9518120</v>
      </c>
      <c r="F9" s="24">
        <v>10301776</v>
      </c>
      <c r="G9" s="24">
        <v>8700000</v>
      </c>
      <c r="H9" s="24">
        <v>8900000</v>
      </c>
      <c r="I9" s="24">
        <v>8970000</v>
      </c>
    </row>
    <row r="10" spans="1:9" ht="12.75">
      <c r="A10" s="10">
        <v>5</v>
      </c>
      <c r="B10" s="21" t="s">
        <v>10</v>
      </c>
      <c r="C10" s="22">
        <v>648371.57</v>
      </c>
      <c r="D10" s="22">
        <v>821272.91</v>
      </c>
      <c r="E10" s="23">
        <v>783074</v>
      </c>
      <c r="F10" s="24">
        <v>558482</v>
      </c>
      <c r="G10" s="24">
        <v>560000</v>
      </c>
      <c r="H10" s="24">
        <v>600000</v>
      </c>
      <c r="I10" s="24">
        <v>600000</v>
      </c>
    </row>
    <row r="11" spans="1:9" s="20" customFormat="1" ht="12.75">
      <c r="A11" s="15">
        <v>6</v>
      </c>
      <c r="B11" s="16" t="s">
        <v>11</v>
      </c>
      <c r="C11" s="25">
        <v>212249</v>
      </c>
      <c r="D11" s="25">
        <v>136012.2</v>
      </c>
      <c r="E11" s="25">
        <v>245000</v>
      </c>
      <c r="F11" s="26">
        <v>145000</v>
      </c>
      <c r="G11" s="26">
        <v>220000</v>
      </c>
      <c r="H11" s="26">
        <v>270000</v>
      </c>
      <c r="I11" s="26">
        <v>200000</v>
      </c>
    </row>
    <row r="12" spans="1:9" ht="12.75">
      <c r="A12" s="10"/>
      <c r="B12" s="11" t="s">
        <v>12</v>
      </c>
      <c r="C12" s="22"/>
      <c r="D12" s="22"/>
      <c r="E12" s="23"/>
      <c r="F12" s="24"/>
      <c r="G12" s="24"/>
      <c r="H12" s="24"/>
      <c r="I12" s="24"/>
    </row>
    <row r="13" spans="1:9" ht="12.75">
      <c r="A13" s="10">
        <v>7</v>
      </c>
      <c r="B13" s="21" t="s">
        <v>13</v>
      </c>
      <c r="C13" s="22">
        <v>192248.7</v>
      </c>
      <c r="D13" s="22">
        <v>136012.2</v>
      </c>
      <c r="E13" s="23">
        <v>245000</v>
      </c>
      <c r="F13" s="24">
        <v>145000</v>
      </c>
      <c r="G13" s="24">
        <v>120000</v>
      </c>
      <c r="H13" s="24">
        <v>150000</v>
      </c>
      <c r="I13" s="24">
        <v>120000</v>
      </c>
    </row>
    <row r="14" spans="1:9" ht="12.75">
      <c r="A14" s="10">
        <v>8</v>
      </c>
      <c r="B14" s="21" t="s">
        <v>14</v>
      </c>
      <c r="C14" s="22">
        <v>20000</v>
      </c>
      <c r="D14" s="22"/>
      <c r="E14" s="23"/>
      <c r="F14" s="24"/>
      <c r="G14" s="24"/>
      <c r="H14" s="24"/>
      <c r="I14" s="24"/>
    </row>
    <row r="15" spans="1:9" s="9" customFormat="1" ht="12.75">
      <c r="A15" s="4">
        <v>9</v>
      </c>
      <c r="B15" s="5" t="s">
        <v>15</v>
      </c>
      <c r="C15" s="6">
        <f>C17+C21</f>
        <v>27745303.76</v>
      </c>
      <c r="D15" s="6">
        <v>25505745.39</v>
      </c>
      <c r="E15" s="7">
        <v>30533577</v>
      </c>
      <c r="F15" s="8">
        <v>33474355</v>
      </c>
      <c r="G15" s="8">
        <f>G17+G21</f>
        <v>27693494</v>
      </c>
      <c r="H15" s="8">
        <f>H17+H21</f>
        <v>29316494</v>
      </c>
      <c r="I15" s="8">
        <v>30398494</v>
      </c>
    </row>
    <row r="16" spans="1:9" ht="12.75">
      <c r="A16" s="10"/>
      <c r="B16" s="11" t="s">
        <v>6</v>
      </c>
      <c r="C16" s="12"/>
      <c r="D16" s="12"/>
      <c r="E16" s="13"/>
      <c r="F16" s="14"/>
      <c r="G16" s="14"/>
      <c r="H16" s="14"/>
      <c r="I16" s="14"/>
    </row>
    <row r="17" spans="1:9" s="20" customFormat="1" ht="12.75">
      <c r="A17" s="15">
        <v>10</v>
      </c>
      <c r="B17" s="16" t="s">
        <v>16</v>
      </c>
      <c r="C17" s="27">
        <v>23474960.23</v>
      </c>
      <c r="D17" s="27">
        <v>24086048.64</v>
      </c>
      <c r="E17" s="28">
        <v>27532546</v>
      </c>
      <c r="F17" s="26">
        <v>28401295</v>
      </c>
      <c r="G17" s="26">
        <v>25693494</v>
      </c>
      <c r="H17" s="26">
        <v>27316494</v>
      </c>
      <c r="I17" s="26">
        <v>27898494</v>
      </c>
    </row>
    <row r="18" spans="1:9" ht="12.75">
      <c r="A18" s="10"/>
      <c r="B18" s="11" t="s">
        <v>12</v>
      </c>
      <c r="C18" s="22"/>
      <c r="D18" s="22"/>
      <c r="E18" s="23"/>
      <c r="F18" s="24"/>
      <c r="G18" s="24"/>
      <c r="H18" s="24"/>
      <c r="I18" s="24"/>
    </row>
    <row r="19" spans="1:9" ht="12.75">
      <c r="A19" s="10">
        <v>11</v>
      </c>
      <c r="B19" s="21" t="s">
        <v>17</v>
      </c>
      <c r="C19" s="22">
        <v>276434.9</v>
      </c>
      <c r="D19" s="22">
        <v>258006.5</v>
      </c>
      <c r="E19" s="23">
        <v>178000</v>
      </c>
      <c r="F19" s="24">
        <v>178000</v>
      </c>
      <c r="G19" s="24">
        <v>230000</v>
      </c>
      <c r="H19" s="24">
        <v>210000</v>
      </c>
      <c r="I19" s="24">
        <v>150000</v>
      </c>
    </row>
    <row r="20" spans="1:9" ht="12.75">
      <c r="A20" s="10">
        <v>12</v>
      </c>
      <c r="B20" s="21" t="s">
        <v>18</v>
      </c>
      <c r="C20" s="22"/>
      <c r="D20" s="22"/>
      <c r="E20" s="23"/>
      <c r="F20" s="24"/>
      <c r="G20" s="24"/>
      <c r="H20" s="24"/>
      <c r="I20" s="24"/>
    </row>
    <row r="21" spans="1:9" s="20" customFormat="1" ht="12.75">
      <c r="A21" s="15">
        <v>13</v>
      </c>
      <c r="B21" s="16" t="s">
        <v>19</v>
      </c>
      <c r="C21" s="27">
        <v>4270343.53</v>
      </c>
      <c r="D21" s="27">
        <v>1419696.75</v>
      </c>
      <c r="E21" s="28">
        <v>3001031</v>
      </c>
      <c r="F21" s="26">
        <v>5073060</v>
      </c>
      <c r="G21" s="26">
        <v>2000000</v>
      </c>
      <c r="H21" s="26">
        <v>2000000</v>
      </c>
      <c r="I21" s="26">
        <v>2500000</v>
      </c>
    </row>
    <row r="22" spans="1:9" ht="12.75">
      <c r="A22" s="10">
        <v>14</v>
      </c>
      <c r="B22" s="29" t="s">
        <v>20</v>
      </c>
      <c r="C22" s="12">
        <f>C4-C15</f>
        <v>-1469896.1500000022</v>
      </c>
      <c r="D22" s="12">
        <v>1673925.36</v>
      </c>
      <c r="E22" s="13">
        <v>-603812</v>
      </c>
      <c r="F22" s="14">
        <v>-3806496</v>
      </c>
      <c r="G22" s="14">
        <f>G4-G15</f>
        <v>2084000</v>
      </c>
      <c r="H22" s="14">
        <v>2384000</v>
      </c>
      <c r="I22" s="14">
        <f>I4-I15</f>
        <v>1302000</v>
      </c>
    </row>
    <row r="23" spans="1:9" ht="12.75">
      <c r="A23" s="10">
        <v>15</v>
      </c>
      <c r="B23" s="29" t="s">
        <v>21</v>
      </c>
      <c r="C23" s="12">
        <f>C24-C40</f>
        <v>2273801</v>
      </c>
      <c r="D23" s="12">
        <v>-1443095</v>
      </c>
      <c r="E23" s="13">
        <v>298295</v>
      </c>
      <c r="F23" s="14">
        <v>3806496</v>
      </c>
      <c r="G23" s="14">
        <f>G24-G40</f>
        <v>-2084000</v>
      </c>
      <c r="H23" s="14">
        <v>-2384000</v>
      </c>
      <c r="I23" s="14">
        <f>I24-I40</f>
        <v>-1302000</v>
      </c>
    </row>
    <row r="24" spans="1:9" ht="14.25">
      <c r="A24" s="10">
        <v>16</v>
      </c>
      <c r="B24" s="29" t="s">
        <v>22</v>
      </c>
      <c r="C24" s="12">
        <f>C26+C29+C30+C31+C34+C37+C38+C39</f>
        <v>3450519</v>
      </c>
      <c r="D24" s="13" t="s">
        <v>68</v>
      </c>
      <c r="E24" s="13">
        <v>2262402</v>
      </c>
      <c r="F24" s="14">
        <v>4366496</v>
      </c>
      <c r="G24" s="14">
        <f>G26+G29+G30+G31+G34+G37+G38+G39</f>
        <v>800000</v>
      </c>
      <c r="H24" s="14">
        <f>H26+H29+H30+H31+H34+H37+H38+H39</f>
        <v>500000</v>
      </c>
      <c r="I24" s="14">
        <f>I26+I29+I30+I31+I34+I37+I38+I39</f>
        <v>463367</v>
      </c>
    </row>
    <row r="25" spans="1:9" ht="12.75">
      <c r="A25" s="10"/>
      <c r="B25" s="11" t="s">
        <v>6</v>
      </c>
      <c r="C25" s="12"/>
      <c r="D25" s="12"/>
      <c r="E25" s="13"/>
      <c r="F25" s="14"/>
      <c r="G25" s="14"/>
      <c r="H25" s="14"/>
      <c r="I25" s="14"/>
    </row>
    <row r="26" spans="1:9" ht="12.75" customHeight="1">
      <c r="A26" s="10">
        <v>17</v>
      </c>
      <c r="B26" s="11" t="s">
        <v>23</v>
      </c>
      <c r="C26" s="22">
        <v>2800000</v>
      </c>
      <c r="D26" s="22">
        <v>0</v>
      </c>
      <c r="E26" s="23">
        <v>2031571</v>
      </c>
      <c r="F26" s="24">
        <v>4366496</v>
      </c>
      <c r="G26" s="24"/>
      <c r="H26" s="24">
        <v>0</v>
      </c>
      <c r="I26" s="24">
        <v>0</v>
      </c>
    </row>
    <row r="27" spans="1:9" ht="12.75" customHeight="1">
      <c r="A27" s="10"/>
      <c r="B27" s="11" t="s">
        <v>0</v>
      </c>
      <c r="C27" s="22"/>
      <c r="D27" s="22"/>
      <c r="E27" s="23"/>
      <c r="F27" s="24"/>
      <c r="G27" s="24"/>
      <c r="H27" s="24"/>
      <c r="I27" s="24"/>
    </row>
    <row r="28" spans="1:9" ht="43.5" customHeight="1">
      <c r="A28" s="10">
        <v>18</v>
      </c>
      <c r="B28" s="11" t="s">
        <v>24</v>
      </c>
      <c r="C28" s="22"/>
      <c r="D28" s="22"/>
      <c r="E28" s="23"/>
      <c r="F28" s="24"/>
      <c r="G28" s="24"/>
      <c r="H28" s="24"/>
      <c r="I28" s="24"/>
    </row>
    <row r="29" spans="1:9" ht="12.75">
      <c r="A29" s="10">
        <v>19</v>
      </c>
      <c r="B29" s="11" t="s">
        <v>25</v>
      </c>
      <c r="C29" s="22"/>
      <c r="D29" s="22"/>
      <c r="E29" s="23"/>
      <c r="F29" s="24"/>
      <c r="G29" s="24"/>
      <c r="H29" s="24"/>
      <c r="I29" s="24"/>
    </row>
    <row r="30" spans="1:9" ht="12.75">
      <c r="A30" s="10">
        <v>20</v>
      </c>
      <c r="B30" s="11" t="s">
        <v>26</v>
      </c>
      <c r="C30" s="22"/>
      <c r="D30" s="22"/>
      <c r="E30" s="23"/>
      <c r="F30" s="24"/>
      <c r="G30" s="24"/>
      <c r="H30" s="24"/>
      <c r="I30" s="24"/>
    </row>
    <row r="31" spans="1:9" ht="12.75">
      <c r="A31" s="10">
        <v>21</v>
      </c>
      <c r="B31" s="11" t="s">
        <v>27</v>
      </c>
      <c r="C31" s="22"/>
      <c r="D31" s="22"/>
      <c r="E31" s="23"/>
      <c r="F31" s="24"/>
      <c r="G31" s="24"/>
      <c r="H31" s="24"/>
      <c r="I31" s="24"/>
    </row>
    <row r="32" spans="1:9" ht="12.75">
      <c r="A32" s="10"/>
      <c r="B32" s="11" t="s">
        <v>0</v>
      </c>
      <c r="C32" s="22"/>
      <c r="D32" s="22"/>
      <c r="E32" s="23"/>
      <c r="F32" s="24"/>
      <c r="G32" s="24"/>
      <c r="H32" s="24"/>
      <c r="I32" s="24"/>
    </row>
    <row r="33" spans="1:9" ht="40.5" customHeight="1">
      <c r="A33" s="10">
        <v>22</v>
      </c>
      <c r="B33" s="11" t="s">
        <v>24</v>
      </c>
      <c r="C33" s="22"/>
      <c r="D33" s="22"/>
      <c r="E33" s="23"/>
      <c r="F33" s="24"/>
      <c r="G33" s="24"/>
      <c r="H33" s="24"/>
      <c r="I33" s="24"/>
    </row>
    <row r="34" spans="1:9" ht="25.5">
      <c r="A34" s="10">
        <v>23</v>
      </c>
      <c r="B34" s="11" t="s">
        <v>28</v>
      </c>
      <c r="C34" s="22"/>
      <c r="D34" s="22"/>
      <c r="E34" s="23"/>
      <c r="F34" s="24"/>
      <c r="G34" s="24"/>
      <c r="H34" s="24"/>
      <c r="I34" s="24"/>
    </row>
    <row r="35" spans="1:9" ht="12.75">
      <c r="A35" s="10"/>
      <c r="B35" s="11" t="s">
        <v>0</v>
      </c>
      <c r="C35" s="22"/>
      <c r="D35" s="22"/>
      <c r="E35" s="23"/>
      <c r="F35" s="24"/>
      <c r="G35" s="24"/>
      <c r="H35" s="24"/>
      <c r="I35" s="24"/>
    </row>
    <row r="36" spans="1:9" ht="51">
      <c r="A36" s="10">
        <v>24</v>
      </c>
      <c r="B36" s="11" t="s">
        <v>24</v>
      </c>
      <c r="C36" s="22"/>
      <c r="D36" s="22"/>
      <c r="E36" s="23"/>
      <c r="F36" s="24"/>
      <c r="G36" s="24"/>
      <c r="H36" s="24"/>
      <c r="I36" s="24"/>
    </row>
    <row r="37" spans="1:9" ht="12.75">
      <c r="A37" s="10">
        <v>25</v>
      </c>
      <c r="B37" s="30" t="s">
        <v>29</v>
      </c>
      <c r="C37" s="22"/>
      <c r="D37" s="22"/>
      <c r="E37" s="23"/>
      <c r="F37" s="24"/>
      <c r="G37" s="24"/>
      <c r="H37" s="24"/>
      <c r="I37" s="24"/>
    </row>
    <row r="38" spans="1:9" ht="12.75">
      <c r="A38" s="10">
        <v>26</v>
      </c>
      <c r="B38" s="11" t="s">
        <v>30</v>
      </c>
      <c r="C38" s="22">
        <v>650519</v>
      </c>
      <c r="D38" s="22">
        <v>803905</v>
      </c>
      <c r="E38" s="23">
        <v>230831</v>
      </c>
      <c r="F38" s="24"/>
      <c r="G38" s="24">
        <v>800000</v>
      </c>
      <c r="H38" s="24">
        <v>500000</v>
      </c>
      <c r="I38" s="24">
        <v>463367</v>
      </c>
    </row>
    <row r="39" spans="1:9" ht="12.75">
      <c r="A39" s="10">
        <v>27</v>
      </c>
      <c r="B39" s="11" t="s">
        <v>31</v>
      </c>
      <c r="C39" s="22"/>
      <c r="D39" s="22"/>
      <c r="E39" s="23"/>
      <c r="F39" s="24"/>
      <c r="G39" s="24"/>
      <c r="H39" s="24"/>
      <c r="I39" s="24"/>
    </row>
    <row r="40" spans="1:9" ht="14.25">
      <c r="A40" s="10">
        <v>28</v>
      </c>
      <c r="B40" s="29" t="s">
        <v>32</v>
      </c>
      <c r="C40" s="12">
        <f>C42+C45+C46+C47+C50+C53</f>
        <v>1176718</v>
      </c>
      <c r="D40" s="12">
        <v>2255906</v>
      </c>
      <c r="E40" s="13">
        <v>1964107</v>
      </c>
      <c r="F40" s="14">
        <v>560000</v>
      </c>
      <c r="G40" s="14">
        <f>G42+G45+G46+G47+G50+G53</f>
        <v>2884000</v>
      </c>
      <c r="H40" s="14">
        <f>H42+H45+H46+H47+H50+H53</f>
        <v>2884000</v>
      </c>
      <c r="I40" s="14">
        <f>I42+I45+I46+I47+I50+I53</f>
        <v>1765367</v>
      </c>
    </row>
    <row r="41" spans="1:9" ht="12.75">
      <c r="A41" s="10"/>
      <c r="B41" s="11" t="s">
        <v>6</v>
      </c>
      <c r="C41" s="12"/>
      <c r="D41" s="12"/>
      <c r="E41" s="13"/>
      <c r="F41" s="14"/>
      <c r="G41" s="14"/>
      <c r="H41" s="14"/>
      <c r="I41" s="14"/>
    </row>
    <row r="42" spans="1:9" ht="12.75">
      <c r="A42" s="10">
        <v>29</v>
      </c>
      <c r="B42" s="11" t="s">
        <v>33</v>
      </c>
      <c r="C42" s="22">
        <v>1176718</v>
      </c>
      <c r="D42" s="22">
        <v>2247000</v>
      </c>
      <c r="E42" s="23">
        <v>1964107</v>
      </c>
      <c r="F42" s="24">
        <v>560000</v>
      </c>
      <c r="G42" s="24">
        <v>2884000</v>
      </c>
      <c r="H42" s="24">
        <v>2884000</v>
      </c>
      <c r="I42" s="24">
        <v>1765367</v>
      </c>
    </row>
    <row r="43" spans="1:9" ht="12.75">
      <c r="A43" s="10"/>
      <c r="B43" s="11" t="s">
        <v>0</v>
      </c>
      <c r="C43" s="22"/>
      <c r="D43" s="22"/>
      <c r="E43" s="23"/>
      <c r="F43" s="24"/>
      <c r="G43" s="24"/>
      <c r="H43" s="24"/>
      <c r="I43" s="24"/>
    </row>
    <row r="44" spans="1:9" ht="44.25" customHeight="1">
      <c r="A44" s="10">
        <v>30</v>
      </c>
      <c r="B44" s="11" t="s">
        <v>24</v>
      </c>
      <c r="C44" s="22"/>
      <c r="D44" s="22"/>
      <c r="E44" s="23"/>
      <c r="F44" s="24"/>
      <c r="G44" s="24"/>
      <c r="H44" s="24"/>
      <c r="I44" s="24"/>
    </row>
    <row r="45" spans="1:9" ht="12.75">
      <c r="A45" s="10">
        <v>31</v>
      </c>
      <c r="B45" s="11" t="s">
        <v>34</v>
      </c>
      <c r="C45" s="22"/>
      <c r="D45" s="22"/>
      <c r="E45" s="23"/>
      <c r="F45" s="24"/>
      <c r="G45" s="24"/>
      <c r="H45" s="24"/>
      <c r="I45" s="24"/>
    </row>
    <row r="46" spans="1:9" ht="12.75">
      <c r="A46" s="10">
        <v>32</v>
      </c>
      <c r="B46" s="11" t="s">
        <v>35</v>
      </c>
      <c r="C46" s="22"/>
      <c r="D46" s="22"/>
      <c r="E46" s="23"/>
      <c r="F46" s="24"/>
      <c r="G46" s="24"/>
      <c r="H46" s="24"/>
      <c r="I46" s="24"/>
    </row>
    <row r="47" spans="1:9" ht="12.75">
      <c r="A47" s="10">
        <v>33</v>
      </c>
      <c r="B47" s="11" t="s">
        <v>36</v>
      </c>
      <c r="C47" s="22"/>
      <c r="D47" s="22"/>
      <c r="E47" s="23"/>
      <c r="F47" s="24"/>
      <c r="G47" s="24"/>
      <c r="H47" s="24"/>
      <c r="I47" s="24"/>
    </row>
    <row r="48" spans="1:9" ht="12.75">
      <c r="A48" s="10"/>
      <c r="B48" s="11" t="s">
        <v>0</v>
      </c>
      <c r="C48" s="22"/>
      <c r="D48" s="22"/>
      <c r="E48" s="23"/>
      <c r="F48" s="24"/>
      <c r="G48" s="24"/>
      <c r="H48" s="24"/>
      <c r="I48" s="24"/>
    </row>
    <row r="49" spans="1:9" ht="38.25" customHeight="1">
      <c r="A49" s="10">
        <v>34</v>
      </c>
      <c r="B49" s="11" t="s">
        <v>24</v>
      </c>
      <c r="C49" s="22"/>
      <c r="D49" s="22"/>
      <c r="E49" s="23"/>
      <c r="F49" s="24"/>
      <c r="G49" s="24"/>
      <c r="H49" s="24"/>
      <c r="I49" s="24"/>
    </row>
    <row r="50" spans="1:9" ht="12.75">
      <c r="A50" s="10">
        <v>35</v>
      </c>
      <c r="B50" s="11" t="s">
        <v>37</v>
      </c>
      <c r="C50" s="22"/>
      <c r="D50" s="22"/>
      <c r="E50" s="23"/>
      <c r="F50" s="24"/>
      <c r="G50" s="24"/>
      <c r="H50" s="24"/>
      <c r="I50" s="24"/>
    </row>
    <row r="51" spans="1:9" ht="12.75">
      <c r="A51" s="10"/>
      <c r="B51" s="11" t="s">
        <v>0</v>
      </c>
      <c r="C51" s="22"/>
      <c r="D51" s="22"/>
      <c r="E51" s="23"/>
      <c r="F51" s="24"/>
      <c r="G51" s="24"/>
      <c r="H51" s="24"/>
      <c r="I51" s="24"/>
    </row>
    <row r="52" spans="1:9" ht="42" customHeight="1">
      <c r="A52" s="10">
        <v>36</v>
      </c>
      <c r="B52" s="11" t="s">
        <v>24</v>
      </c>
      <c r="C52" s="22"/>
      <c r="D52" s="22"/>
      <c r="E52" s="23"/>
      <c r="F52" s="24"/>
      <c r="G52" s="24"/>
      <c r="H52" s="24"/>
      <c r="I52" s="24"/>
    </row>
    <row r="53" spans="1:9" ht="12.75">
      <c r="A53" s="10">
        <v>37</v>
      </c>
      <c r="B53" s="11" t="s">
        <v>71</v>
      </c>
      <c r="C53" s="22"/>
      <c r="D53" s="23">
        <v>8906</v>
      </c>
      <c r="E53" s="23"/>
      <c r="F53" s="24"/>
      <c r="G53" s="24"/>
      <c r="H53" s="24"/>
      <c r="I53" s="24"/>
    </row>
    <row r="54" spans="1:9" ht="14.25">
      <c r="A54" s="10">
        <v>38</v>
      </c>
      <c r="B54" s="29" t="s">
        <v>38</v>
      </c>
      <c r="C54" s="14">
        <v>6047288.53</v>
      </c>
      <c r="D54" s="14">
        <v>3742932.02</v>
      </c>
      <c r="E54" s="31">
        <v>3726871</v>
      </c>
      <c r="F54" s="14">
        <v>7533367</v>
      </c>
      <c r="G54" s="14">
        <v>4649367</v>
      </c>
      <c r="H54" s="14">
        <v>1765367</v>
      </c>
      <c r="I54" s="14"/>
    </row>
    <row r="55" spans="1:9" ht="12.75">
      <c r="A55" s="10"/>
      <c r="B55" s="11" t="s">
        <v>6</v>
      </c>
      <c r="C55" s="12"/>
      <c r="D55" s="12"/>
      <c r="E55" s="13"/>
      <c r="F55" s="14"/>
      <c r="G55" s="14"/>
      <c r="H55" s="14"/>
      <c r="I55" s="14"/>
    </row>
    <row r="56" spans="1:9" ht="12.75">
      <c r="A56" s="10">
        <v>39</v>
      </c>
      <c r="B56" s="11" t="s">
        <v>39</v>
      </c>
      <c r="C56" s="22">
        <v>5915313</v>
      </c>
      <c r="D56" s="22">
        <v>3659407</v>
      </c>
      <c r="E56" s="23">
        <v>3726871</v>
      </c>
      <c r="F56" s="24">
        <v>7533367</v>
      </c>
      <c r="G56" s="24">
        <v>4649367</v>
      </c>
      <c r="H56" s="24">
        <v>1765367</v>
      </c>
      <c r="I56" s="24"/>
    </row>
    <row r="57" spans="1:9" ht="12.75">
      <c r="A57" s="10"/>
      <c r="B57" s="11" t="s">
        <v>0</v>
      </c>
      <c r="C57" s="22"/>
      <c r="D57" s="22"/>
      <c r="E57" s="23"/>
      <c r="F57" s="24"/>
      <c r="G57" s="24"/>
      <c r="H57" s="24"/>
      <c r="I57" s="24"/>
    </row>
    <row r="58" spans="1:9" ht="42.75" customHeight="1">
      <c r="A58" s="10">
        <v>40</v>
      </c>
      <c r="B58" s="11" t="s">
        <v>24</v>
      </c>
      <c r="C58" s="22"/>
      <c r="D58" s="22"/>
      <c r="E58" s="23"/>
      <c r="F58" s="24"/>
      <c r="G58" s="24"/>
      <c r="H58" s="24"/>
      <c r="I58" s="24"/>
    </row>
    <row r="59" spans="1:9" ht="12.75">
      <c r="A59" s="10">
        <v>41</v>
      </c>
      <c r="B59" s="11" t="s">
        <v>40</v>
      </c>
      <c r="C59" s="22"/>
      <c r="D59" s="22"/>
      <c r="E59" s="23"/>
      <c r="F59" s="24"/>
      <c r="G59" s="24"/>
      <c r="H59" s="24"/>
      <c r="I59" s="24"/>
    </row>
    <row r="60" spans="1:9" ht="12.75">
      <c r="A60" s="10"/>
      <c r="B60" s="11" t="s">
        <v>0</v>
      </c>
      <c r="C60" s="22"/>
      <c r="D60" s="22"/>
      <c r="E60" s="23"/>
      <c r="F60" s="24"/>
      <c r="G60" s="24"/>
      <c r="H60" s="24"/>
      <c r="I60" s="24"/>
    </row>
    <row r="61" spans="1:9" ht="38.25" customHeight="1">
      <c r="A61" s="10">
        <v>42</v>
      </c>
      <c r="B61" s="11" t="s">
        <v>24</v>
      </c>
      <c r="C61" s="22"/>
      <c r="D61" s="22"/>
      <c r="E61" s="23"/>
      <c r="F61" s="24"/>
      <c r="G61" s="24"/>
      <c r="H61" s="24"/>
      <c r="I61" s="24"/>
    </row>
    <row r="62" spans="1:9" ht="12.75">
      <c r="A62" s="10">
        <v>43</v>
      </c>
      <c r="B62" s="11" t="s">
        <v>41</v>
      </c>
      <c r="C62" s="22"/>
      <c r="D62" s="22"/>
      <c r="E62" s="23"/>
      <c r="F62" s="24"/>
      <c r="G62" s="24"/>
      <c r="H62" s="24"/>
      <c r="I62" s="24"/>
    </row>
    <row r="63" spans="1:9" ht="12.75">
      <c r="A63" s="10"/>
      <c r="B63" s="11" t="s">
        <v>0</v>
      </c>
      <c r="C63" s="22"/>
      <c r="D63" s="22"/>
      <c r="E63" s="23"/>
      <c r="F63" s="24"/>
      <c r="G63" s="24"/>
      <c r="H63" s="24"/>
      <c r="I63" s="24"/>
    </row>
    <row r="64" spans="1:9" ht="40.5" customHeight="1">
      <c r="A64" s="10">
        <v>44</v>
      </c>
      <c r="B64" s="11" t="s">
        <v>24</v>
      </c>
      <c r="C64" s="22"/>
      <c r="D64" s="22"/>
      <c r="E64" s="23"/>
      <c r="F64" s="24"/>
      <c r="G64" s="24"/>
      <c r="H64" s="24"/>
      <c r="I64" s="24"/>
    </row>
    <row r="65" spans="1:9" ht="14.25">
      <c r="A65" s="10">
        <v>45</v>
      </c>
      <c r="B65" s="11" t="s">
        <v>42</v>
      </c>
      <c r="C65" s="22"/>
      <c r="D65" s="22"/>
      <c r="E65" s="23"/>
      <c r="F65" s="24"/>
      <c r="G65" s="24"/>
      <c r="H65" s="24"/>
      <c r="I65" s="24"/>
    </row>
    <row r="66" spans="1:9" ht="12.75">
      <c r="A66" s="10">
        <v>46</v>
      </c>
      <c r="B66" s="11" t="s">
        <v>43</v>
      </c>
      <c r="C66" s="22">
        <v>131975.53</v>
      </c>
      <c r="D66" s="22">
        <v>83525.02</v>
      </c>
      <c r="E66" s="23">
        <f>SUM(E61)</f>
        <v>0</v>
      </c>
      <c r="F66" s="24"/>
      <c r="G66" s="24"/>
      <c r="H66" s="24"/>
      <c r="I66" s="24"/>
    </row>
    <row r="67" spans="1:9" ht="12.75">
      <c r="A67" s="10"/>
      <c r="B67" s="11" t="s">
        <v>0</v>
      </c>
      <c r="C67" s="22"/>
      <c r="D67" s="22"/>
      <c r="E67" s="23"/>
      <c r="F67" s="24"/>
      <c r="G67" s="24"/>
      <c r="H67" s="24"/>
      <c r="I67" s="24"/>
    </row>
    <row r="68" spans="1:9" ht="12.75">
      <c r="A68" s="10">
        <v>47</v>
      </c>
      <c r="B68" s="11" t="s">
        <v>44</v>
      </c>
      <c r="C68" s="22"/>
      <c r="D68" s="22"/>
      <c r="E68" s="23"/>
      <c r="F68" s="24"/>
      <c r="G68" s="24"/>
      <c r="H68" s="24"/>
      <c r="I68" s="24"/>
    </row>
    <row r="69" spans="1:9" ht="12.75">
      <c r="A69" s="10">
        <v>48</v>
      </c>
      <c r="B69" s="11" t="s">
        <v>45</v>
      </c>
      <c r="C69" s="22"/>
      <c r="D69" s="22"/>
      <c r="E69" s="23"/>
      <c r="F69" s="24"/>
      <c r="G69" s="24"/>
      <c r="H69" s="24"/>
      <c r="I69" s="24"/>
    </row>
    <row r="70" spans="1:9" ht="12.75">
      <c r="A70" s="10">
        <v>49</v>
      </c>
      <c r="B70" s="11" t="s">
        <v>46</v>
      </c>
      <c r="C70" s="12">
        <f>IF(C4=0,0,C54/C4*100)</f>
        <v>23.015013200779038</v>
      </c>
      <c r="D70" s="12">
        <f>IF(D4=0,0,D54/D4*100)</f>
        <v>13.771071969295287</v>
      </c>
      <c r="E70" s="13">
        <v>12.45</v>
      </c>
      <c r="F70" s="12">
        <v>25.39</v>
      </c>
      <c r="G70" s="12">
        <f>IF(G4=0,0,G54/G4*100)</f>
        <v>15.613694691702399</v>
      </c>
      <c r="H70" s="12">
        <f>IF(H4=0,0,H54/H4*100)</f>
        <v>5.568894289155241</v>
      </c>
      <c r="I70" s="12">
        <f>IF(I4=0,0,I54/I4*100)</f>
        <v>0</v>
      </c>
    </row>
    <row r="71" spans="1:9" ht="25.5">
      <c r="A71" s="10">
        <v>50</v>
      </c>
      <c r="B71" s="11" t="s">
        <v>47</v>
      </c>
      <c r="C71" s="12">
        <f>(C54-C58-C61-C64)/C4*100</f>
        <v>23.015013200779038</v>
      </c>
      <c r="D71" s="12">
        <f>(D54-D58-D61-D64)/D4*100</f>
        <v>13.771071969295287</v>
      </c>
      <c r="E71" s="13">
        <v>12.45</v>
      </c>
      <c r="F71" s="12">
        <v>25.39</v>
      </c>
      <c r="G71" s="12">
        <f>(G54-G58-G61-G64)/G4*100</f>
        <v>15.613694691702399</v>
      </c>
      <c r="H71" s="12">
        <f>(H54-H58-H61-H64)/H4*100</f>
        <v>5.568894289155241</v>
      </c>
      <c r="I71" s="12">
        <f>(I54-I58-I61-I64)/I4*100</f>
        <v>0</v>
      </c>
    </row>
    <row r="72" spans="1:9" ht="25.5">
      <c r="A72" s="10">
        <v>51</v>
      </c>
      <c r="B72" s="11" t="s">
        <v>48</v>
      </c>
      <c r="C72" s="12">
        <f>C54/(C8+C11-C14)*100</f>
        <v>34.624435360919335</v>
      </c>
      <c r="D72" s="12">
        <f>D54/(D8+D11-D14)*100</f>
        <v>20.47534433726951</v>
      </c>
      <c r="E72" s="13">
        <v>18.98</v>
      </c>
      <c r="F72" s="12">
        <v>40.06</v>
      </c>
      <c r="G72" s="12">
        <f>G54/(G8+G11-G14)*100</f>
        <v>22.66050132633157</v>
      </c>
      <c r="H72" s="12">
        <f>H54/(H8+H11-H14)*100</f>
        <v>7.951926655325778</v>
      </c>
      <c r="I72" s="12">
        <f>I54/(I8+I11-I14)*100</f>
        <v>0</v>
      </c>
    </row>
    <row r="73" spans="1:9" ht="38.25">
      <c r="A73" s="10">
        <v>52</v>
      </c>
      <c r="B73" s="11" t="s">
        <v>49</v>
      </c>
      <c r="C73" s="12">
        <f>(C54-C58-C61-C64)/(C8+C11-C14)*100</f>
        <v>34.624435360919335</v>
      </c>
      <c r="D73" s="12">
        <f>(D54-D58-D61-D64)/(D8+D11-D14)*100</f>
        <v>20.47534433726951</v>
      </c>
      <c r="E73" s="13">
        <v>18.98</v>
      </c>
      <c r="F73" s="12">
        <v>40.06</v>
      </c>
      <c r="G73" s="12">
        <f>(G54-G58-G61-G64)/(G8+G11-G14)*100</f>
        <v>22.66050132633157</v>
      </c>
      <c r="H73" s="12">
        <f>(H54-H58-H61-H64)/(H8+H11-H14)*100</f>
        <v>7.951926655325778</v>
      </c>
      <c r="I73" s="12">
        <f>(I54-I58-I61-I64)/(I8+I11-I14)*100</f>
        <v>0</v>
      </c>
    </row>
    <row r="74" spans="1:9" ht="14.25">
      <c r="A74" s="10">
        <v>53</v>
      </c>
      <c r="B74" s="29" t="s">
        <v>50</v>
      </c>
      <c r="C74" s="12">
        <f>C76+C79+C82+C85</f>
        <v>1453152.9</v>
      </c>
      <c r="D74" s="12">
        <f>D76+D79+D82+D85</f>
        <v>2505006.5</v>
      </c>
      <c r="E74" s="13">
        <v>2142107</v>
      </c>
      <c r="F74" s="12">
        <v>738000</v>
      </c>
      <c r="G74" s="12">
        <f>G76+G79+G82+G85</f>
        <v>3114000</v>
      </c>
      <c r="H74" s="12">
        <f>H76+H79+H82+H85</f>
        <v>3094000</v>
      </c>
      <c r="I74" s="12">
        <v>1915367</v>
      </c>
    </row>
    <row r="75" spans="1:9" ht="15" customHeight="1">
      <c r="A75" s="10"/>
      <c r="B75" s="11" t="s">
        <v>51</v>
      </c>
      <c r="C75" s="12"/>
      <c r="D75" s="12"/>
      <c r="E75" s="13"/>
      <c r="F75" s="12"/>
      <c r="G75" s="12"/>
      <c r="H75" s="12"/>
      <c r="I75" s="12"/>
    </row>
    <row r="76" spans="1:9" ht="12.75">
      <c r="A76" s="10">
        <v>54</v>
      </c>
      <c r="B76" s="11" t="s">
        <v>52</v>
      </c>
      <c r="C76" s="22">
        <v>1453152.9</v>
      </c>
      <c r="D76" s="22">
        <f>D19+D42</f>
        <v>2505006.5</v>
      </c>
      <c r="E76" s="23">
        <v>2142107</v>
      </c>
      <c r="F76" s="22">
        <v>738000</v>
      </c>
      <c r="G76" s="22">
        <f>G19+G42</f>
        <v>3114000</v>
      </c>
      <c r="H76" s="22">
        <f>H19+H42</f>
        <v>3094000</v>
      </c>
      <c r="I76" s="22">
        <f>I19+I42</f>
        <v>1915367</v>
      </c>
    </row>
    <row r="77" spans="1:9" ht="12.75">
      <c r="A77" s="10"/>
      <c r="B77" s="11" t="s">
        <v>0</v>
      </c>
      <c r="C77" s="22"/>
      <c r="D77" s="22"/>
      <c r="E77" s="23"/>
      <c r="F77" s="22"/>
      <c r="G77" s="22"/>
      <c r="H77" s="22"/>
      <c r="I77" s="22"/>
    </row>
    <row r="78" spans="1:9" ht="39" customHeight="1">
      <c r="A78" s="10">
        <v>55</v>
      </c>
      <c r="B78" s="11" t="s">
        <v>24</v>
      </c>
      <c r="C78" s="22"/>
      <c r="D78" s="22"/>
      <c r="E78" s="23"/>
      <c r="F78" s="22"/>
      <c r="G78" s="22"/>
      <c r="H78" s="22"/>
      <c r="I78" s="22"/>
    </row>
    <row r="79" spans="1:9" ht="12.75">
      <c r="A79" s="10">
        <v>56</v>
      </c>
      <c r="B79" s="11" t="s">
        <v>53</v>
      </c>
      <c r="C79" s="22"/>
      <c r="D79" s="22"/>
      <c r="E79" s="23"/>
      <c r="F79" s="22"/>
      <c r="G79" s="22"/>
      <c r="H79" s="22"/>
      <c r="I79" s="22"/>
    </row>
    <row r="80" spans="1:9" ht="12.75">
      <c r="A80" s="10"/>
      <c r="B80" s="11" t="s">
        <v>0</v>
      </c>
      <c r="C80" s="22"/>
      <c r="D80" s="22"/>
      <c r="E80" s="23"/>
      <c r="F80" s="22"/>
      <c r="G80" s="22"/>
      <c r="H80" s="22"/>
      <c r="I80" s="22"/>
    </row>
    <row r="81" spans="1:9" ht="36.75" customHeight="1">
      <c r="A81" s="10">
        <v>57</v>
      </c>
      <c r="B81" s="11" t="s">
        <v>24</v>
      </c>
      <c r="C81" s="22"/>
      <c r="D81" s="22"/>
      <c r="E81" s="23"/>
      <c r="F81" s="22"/>
      <c r="G81" s="22"/>
      <c r="H81" s="22"/>
      <c r="I81" s="22"/>
    </row>
    <row r="82" spans="1:9" ht="12.75">
      <c r="A82" s="10">
        <v>58</v>
      </c>
      <c r="B82" s="11" t="s">
        <v>54</v>
      </c>
      <c r="C82" s="22"/>
      <c r="D82" s="22"/>
      <c r="E82" s="23"/>
      <c r="F82" s="22"/>
      <c r="G82" s="22"/>
      <c r="H82" s="22"/>
      <c r="I82" s="22"/>
    </row>
    <row r="83" spans="1:9" ht="12.75">
      <c r="A83" s="10"/>
      <c r="B83" s="11" t="s">
        <v>0</v>
      </c>
      <c r="C83" s="22"/>
      <c r="D83" s="22"/>
      <c r="E83" s="23"/>
      <c r="F83" s="22"/>
      <c r="G83" s="22"/>
      <c r="H83" s="22"/>
      <c r="I83" s="22"/>
    </row>
    <row r="84" spans="1:9" ht="41.25" customHeight="1">
      <c r="A84" s="10">
        <v>59</v>
      </c>
      <c r="B84" s="11" t="s">
        <v>24</v>
      </c>
      <c r="C84" s="22"/>
      <c r="D84" s="22"/>
      <c r="E84" s="23"/>
      <c r="F84" s="22"/>
      <c r="G84" s="22"/>
      <c r="H84" s="22"/>
      <c r="I84" s="22"/>
    </row>
    <row r="85" spans="1:9" ht="13.5" customHeight="1">
      <c r="A85" s="10">
        <v>60</v>
      </c>
      <c r="B85" s="11" t="s">
        <v>55</v>
      </c>
      <c r="C85" s="22"/>
      <c r="D85" s="22"/>
      <c r="E85" s="23"/>
      <c r="F85" s="22"/>
      <c r="G85" s="22"/>
      <c r="H85" s="22"/>
      <c r="I85" s="22"/>
    </row>
    <row r="86" spans="1:9" ht="12.75">
      <c r="A86" s="10">
        <v>61</v>
      </c>
      <c r="B86" s="11" t="s">
        <v>56</v>
      </c>
      <c r="C86" s="22">
        <f>C76/C4*100</f>
        <v>5.530467582344767</v>
      </c>
      <c r="D86" s="22">
        <f>D76/D4*100</f>
        <v>9.21647110092384</v>
      </c>
      <c r="E86" s="23">
        <v>7.15</v>
      </c>
      <c r="F86" s="22">
        <v>2.48</v>
      </c>
      <c r="G86" s="22">
        <f>G76/G4*100</f>
        <v>10.457562345575488</v>
      </c>
      <c r="H86" s="22">
        <f>H76/H4*100</f>
        <v>9.760100268469001</v>
      </c>
      <c r="I86" s="22">
        <f>I76/I4*100</f>
        <v>6.0420730352025425</v>
      </c>
    </row>
    <row r="87" spans="1:9" ht="25.5">
      <c r="A87" s="10">
        <v>62</v>
      </c>
      <c r="B87" s="11" t="s">
        <v>57</v>
      </c>
      <c r="C87" s="22">
        <f>(C74-C78-C81-C84)/C4*100</f>
        <v>5.530467582344767</v>
      </c>
      <c r="D87" s="22">
        <f>(D74-D78-D81-D84)/D4*100</f>
        <v>9.21647110092384</v>
      </c>
      <c r="E87" s="23">
        <v>7.15</v>
      </c>
      <c r="F87" s="22">
        <v>2.48</v>
      </c>
      <c r="G87" s="22">
        <f>(G74-G78-G81-G84)/G4*100</f>
        <v>10.457562345575488</v>
      </c>
      <c r="H87" s="22">
        <f>(H74-H78-H81-H84)/H4*100</f>
        <v>9.760100268469001</v>
      </c>
      <c r="I87" s="22">
        <f>(I74-I78-I81-I84)/I4*100</f>
        <v>6.0420730352025425</v>
      </c>
    </row>
    <row r="88" spans="1:9" ht="25.5">
      <c r="A88" s="10">
        <v>63</v>
      </c>
      <c r="B88" s="11" t="s">
        <v>58</v>
      </c>
      <c r="C88" s="22">
        <f>C74/(C8+C11-C14)*100</f>
        <v>8.320191504998766</v>
      </c>
      <c r="D88" s="22">
        <f>D74/(D8+D11-D14)*100</f>
        <v>13.703393591048526</v>
      </c>
      <c r="E88" s="23">
        <v>10.91</v>
      </c>
      <c r="F88" s="22">
        <v>3.92</v>
      </c>
      <c r="G88" s="22">
        <f>G74/(G8+G11-G14)*100</f>
        <v>15.177292119593163</v>
      </c>
      <c r="H88" s="22">
        <f>H74/(H8+H11-H14)*100</f>
        <v>13.93662681560149</v>
      </c>
      <c r="I88" s="22">
        <f>I74/(I8+I11-I14)*100</f>
        <v>8.654876840977883</v>
      </c>
    </row>
    <row r="89" spans="1:9" ht="38.25">
      <c r="A89" s="10">
        <v>64</v>
      </c>
      <c r="B89" s="11" t="s">
        <v>59</v>
      </c>
      <c r="C89" s="22">
        <f>(C74-C78-C81-C84)/(C8+C11-C14)*100</f>
        <v>8.320191504998766</v>
      </c>
      <c r="D89" s="22">
        <f>(D74-D78-D81-D84)/(D8+D11-D14)*100</f>
        <v>13.703393591048526</v>
      </c>
      <c r="E89" s="23">
        <v>10.91</v>
      </c>
      <c r="F89" s="22">
        <v>3.92</v>
      </c>
      <c r="G89" s="22">
        <f>(G74-G78-G81-G84)/(G8+G11-G14)*100</f>
        <v>15.177292119593163</v>
      </c>
      <c r="H89" s="22">
        <f>(H74-H78-H81-H84)/(H8+H11-H14)*100</f>
        <v>13.93662681560149</v>
      </c>
      <c r="I89" s="22">
        <f>(I74-I78-I81-I84)/(I8+I11-I14)*100</f>
        <v>8.654876840977883</v>
      </c>
    </row>
    <row r="90" spans="1:9" ht="76.5">
      <c r="A90" s="10">
        <v>65</v>
      </c>
      <c r="B90" s="11" t="s">
        <v>60</v>
      </c>
      <c r="C90" s="22"/>
      <c r="D90" s="22"/>
      <c r="E90" s="23"/>
      <c r="F90" s="22"/>
      <c r="G90" s="22">
        <f>((D6+D13-(D17-D19))/D4+(E6+E13-(E17-E19))/E4+(F6+F13-(F17-F19))/F4)/3*100</f>
        <v>8.60156961433485</v>
      </c>
      <c r="H90" s="22">
        <f>((E6+E13-(E17-E19))/E4+(F6+F13-(F17-F19))/F4+(G6+G13-(G17-G19))/G4)/3*100</f>
        <v>9.20831859190045</v>
      </c>
      <c r="I90" s="22">
        <f>((F6+F13-(F17-F19))/F4+(G6+G13-(G17-G19))/G4+(H6+H13-(H17-H19))/H4)/3*100</f>
        <v>11.044697763781306</v>
      </c>
    </row>
    <row r="91" spans="1:9" ht="25.5">
      <c r="A91" s="10">
        <v>66</v>
      </c>
      <c r="B91" s="11" t="s">
        <v>61</v>
      </c>
      <c r="C91" s="22">
        <f>C6-C17</f>
        <v>2588198.379999999</v>
      </c>
      <c r="D91" s="22">
        <f>D6-D17</f>
        <v>2957609.91</v>
      </c>
      <c r="E91" s="23">
        <v>2152219</v>
      </c>
      <c r="F91" s="22">
        <v>1121564</v>
      </c>
      <c r="G91" s="22">
        <f>G6-G17</f>
        <v>3864000</v>
      </c>
      <c r="H91" s="22">
        <f>H6-H17</f>
        <v>4114000</v>
      </c>
      <c r="I91" s="22">
        <v>3602000</v>
      </c>
    </row>
    <row r="93" ht="14.25">
      <c r="A93" s="32" t="s">
        <v>62</v>
      </c>
    </row>
    <row r="94" spans="1:9" ht="12.75">
      <c r="A94" s="36" t="s">
        <v>63</v>
      </c>
      <c r="B94" s="37"/>
      <c r="C94" s="37"/>
      <c r="D94" s="37"/>
      <c r="E94" s="37"/>
      <c r="F94" s="37"/>
      <c r="G94" s="37"/>
      <c r="H94" s="37"/>
      <c r="I94" s="37"/>
    </row>
    <row r="95" ht="14.25">
      <c r="A95" s="32" t="s">
        <v>64</v>
      </c>
    </row>
    <row r="96" spans="1:9" ht="53.25" customHeight="1">
      <c r="A96" s="36" t="s">
        <v>65</v>
      </c>
      <c r="B96" s="37"/>
      <c r="C96" s="37"/>
      <c r="D96" s="37"/>
      <c r="E96" s="37"/>
      <c r="F96" s="37"/>
      <c r="G96" s="37"/>
      <c r="H96" s="37"/>
      <c r="I96" s="37"/>
    </row>
    <row r="97" ht="14.25">
      <c r="A97" s="34"/>
    </row>
    <row r="98" ht="14.25">
      <c r="A98" s="34"/>
    </row>
    <row r="100" ht="25.5" customHeight="1"/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433070866141736" right="0.31496062992125984" top="1.3385826771653544" bottom="0.984251968503937" header="0.3937007874015748" footer="0.5118110236220472"/>
  <pageSetup fitToHeight="4" fitToWidth="1" horizontalDpi="600" verticalDpi="600" orientation="portrait" paperSize="9" scale="73" r:id="rId1"/>
  <headerFooter alignWithMargins="0">
    <oddHeader>&amp;CPrognoza długu publicznego  na lata 2009 - 2012...........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Promocja</cp:lastModifiedBy>
  <cp:lastPrinted>2008-12-01T12:13:31Z</cp:lastPrinted>
  <dcterms:created xsi:type="dcterms:W3CDTF">1998-12-09T13:02:10Z</dcterms:created>
  <dcterms:modified xsi:type="dcterms:W3CDTF">2009-09-08T12:31:37Z</dcterms:modified>
  <cp:category/>
  <cp:version/>
  <cp:contentType/>
  <cp:contentStatus/>
</cp:coreProperties>
</file>